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morensva\My Drive (svenskavorstehklubben@gmail.com)\SVK\SVK Fullmäktige\SVK Fullmäktige 2025\"/>
    </mc:Choice>
  </mc:AlternateContent>
  <xr:revisionPtr revIDLastSave="0" documentId="8_{4B5C8F55-CB10-4498-A9D4-821D8E7B50AD}" xr6:coauthVersionLast="47" xr6:coauthVersionMax="47" xr10:uidLastSave="{00000000-0000-0000-0000-000000000000}"/>
  <bookViews>
    <workbookView xWindow="780" yWindow="780" windowWidth="21615" windowHeight="19230" tabRatio="734" xr2:uid="{00000000-000D-0000-FFFF-FFFF00000000}"/>
  </bookViews>
  <sheets>
    <sheet name="Budget till FM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1" i="17" l="1"/>
  <c r="G70" i="17" s="1"/>
  <c r="L70" i="17"/>
  <c r="K70" i="17"/>
  <c r="I70" i="17"/>
  <c r="H70" i="17"/>
  <c r="F70" i="17"/>
  <c r="D70" i="17"/>
  <c r="L63" i="17"/>
  <c r="K63" i="17"/>
  <c r="I63" i="17"/>
  <c r="H63" i="17"/>
  <c r="G63" i="17"/>
  <c r="F63" i="17"/>
  <c r="D63" i="17"/>
  <c r="L59" i="17"/>
  <c r="K59" i="17"/>
  <c r="I59" i="17"/>
  <c r="H59" i="17"/>
  <c r="G59" i="17"/>
  <c r="F59" i="17"/>
  <c r="D59" i="17"/>
  <c r="F56" i="17"/>
  <c r="D56" i="17"/>
  <c r="G47" i="17"/>
  <c r="G43" i="17" s="1"/>
  <c r="G45" i="17"/>
  <c r="L43" i="17"/>
  <c r="K43" i="17"/>
  <c r="I43" i="17"/>
  <c r="H43" i="17"/>
  <c r="F43" i="17"/>
  <c r="D43" i="17"/>
  <c r="F39" i="17"/>
  <c r="F32" i="17" s="1"/>
  <c r="L32" i="17"/>
  <c r="K32" i="17"/>
  <c r="I32" i="17"/>
  <c r="H32" i="17"/>
  <c r="G32" i="17"/>
  <c r="D32" i="17"/>
  <c r="G26" i="17"/>
  <c r="G22" i="17" s="1"/>
  <c r="L22" i="17"/>
  <c r="K22" i="17"/>
  <c r="I22" i="17"/>
  <c r="H22" i="17"/>
  <c r="F22" i="17"/>
  <c r="D22" i="17"/>
  <c r="G17" i="17"/>
  <c r="G15" i="17" s="1"/>
  <c r="L15" i="17"/>
  <c r="K15" i="17"/>
  <c r="I15" i="17"/>
  <c r="H15" i="17"/>
  <c r="F15" i="17"/>
  <c r="D15" i="17"/>
  <c r="G13" i="17"/>
  <c r="G11" i="17" s="1"/>
  <c r="L11" i="17"/>
  <c r="K11" i="17"/>
  <c r="I11" i="17"/>
  <c r="H11" i="17"/>
  <c r="F11" i="17"/>
  <c r="D11" i="17"/>
  <c r="G6" i="17"/>
  <c r="G3" i="17" s="1"/>
  <c r="F3" i="17"/>
  <c r="D3" i="17"/>
  <c r="I81" i="17" l="1"/>
  <c r="I83" i="17" s="1"/>
  <c r="D81" i="17"/>
  <c r="G81" i="17"/>
  <c r="G83" i="17" s="1"/>
  <c r="H81" i="17"/>
  <c r="H83" i="17" s="1"/>
  <c r="K81" i="17"/>
  <c r="L81" i="17"/>
  <c r="L83" i="17" s="1"/>
  <c r="F81" i="17"/>
  <c r="F83" i="17" s="1"/>
  <c r="K83" i="17"/>
</calcChain>
</file>

<file path=xl/sharedStrings.xml><?xml version="1.0" encoding="utf-8"?>
<sst xmlns="http://schemas.openxmlformats.org/spreadsheetml/2006/main" count="89" uniqueCount="84">
  <si>
    <t>medlemsavgifter</t>
  </si>
  <si>
    <t>Budgeterat resultat / utfall</t>
  </si>
  <si>
    <t>Ledning</t>
  </si>
  <si>
    <t>Sekreterare</t>
  </si>
  <si>
    <t>Kassör</t>
  </si>
  <si>
    <t>Info kommittén</t>
  </si>
  <si>
    <t>Domarkommittén</t>
  </si>
  <si>
    <t>Särskilda uppdrag</t>
  </si>
  <si>
    <t>Intäkter</t>
  </si>
  <si>
    <t>annonser</t>
  </si>
  <si>
    <t>försäljning klubbartiklar</t>
  </si>
  <si>
    <t>Avelskommittén</t>
  </si>
  <si>
    <t>internationella konferenser (internationell ansv)</t>
  </si>
  <si>
    <t>DK-möten/regelgrp</t>
  </si>
  <si>
    <t>RAS-enkäter</t>
  </si>
  <si>
    <t>SKK utbildning</t>
  </si>
  <si>
    <t>Svensk Vorsteh</t>
  </si>
  <si>
    <t>Effektiv ekonomisk administration och förvaltning</t>
  </si>
  <si>
    <t>Fullmäktige</t>
  </si>
  <si>
    <t>Styrelsemöten, konferenser, representation, revision</t>
  </si>
  <si>
    <t>Bidrag långväga domare</t>
  </si>
  <si>
    <t>Ordförandekonf</t>
  </si>
  <si>
    <t>Avelskonferens</t>
  </si>
  <si>
    <t>Totala kostnader</t>
  </si>
  <si>
    <t>Regelgrp</t>
  </si>
  <si>
    <t>Delta i det internationella samarbetet, skapa kontakter,</t>
  </si>
  <si>
    <t>delta i kontaktnät för SVKs raser</t>
  </si>
  <si>
    <t>internationella domarresor/konferenser mm</t>
  </si>
  <si>
    <t>Avelsfrågor, bedömning av rastypiskhet / funktionell exteriör</t>
  </si>
  <si>
    <t>Avelsfrågor, inkl bedömning av jaktliga egenskaper</t>
  </si>
  <si>
    <t>Verksamhetsstyrning och effektivitet. Externa relationer</t>
  </si>
  <si>
    <t>Effektiv administration och information</t>
  </si>
  <si>
    <t>Utbildning  av domare, bidragsstöd till ökat domarutbyte</t>
  </si>
  <si>
    <t>och till Riksprov</t>
  </si>
  <si>
    <t>Konferenser</t>
  </si>
  <si>
    <t>Avelskonf</t>
  </si>
  <si>
    <t>Riksprov</t>
  </si>
  <si>
    <t>Jaktprovsdomarkonf</t>
  </si>
  <si>
    <t>Rasvisa träffar</t>
  </si>
  <si>
    <t>skk</t>
  </si>
  <si>
    <t>SKK bidrag</t>
  </si>
  <si>
    <t>Sponsorer</t>
  </si>
  <si>
    <t>Startavgifter</t>
  </si>
  <si>
    <t>Utbildning domare, lokala domarträffar, regelutv</t>
  </si>
  <si>
    <t>Informera om SVKs verksamhet till medlemmar</t>
  </si>
  <si>
    <t>System för anmälan, betalning och provredovisning</t>
  </si>
  <si>
    <t>Medlemsregister</t>
  </si>
  <si>
    <t>Exteriörkommittén</t>
  </si>
  <si>
    <t>Jaktkommittén</t>
  </si>
  <si>
    <t>Kassör inkl bankavgifter</t>
  </si>
  <si>
    <t>Sekreterare, provsekr, pokalfogde</t>
  </si>
  <si>
    <t>Främja våra rasers allroundegenskaper som jakthundar</t>
  </si>
  <si>
    <t>AK-möten</t>
  </si>
  <si>
    <t>EK-kommittén</t>
  </si>
  <si>
    <t>JK-möten</t>
  </si>
  <si>
    <t>Viltspårmästaren</t>
  </si>
  <si>
    <t>Utökad utveckling/Uppföljning nya provformer</t>
  </si>
  <si>
    <t>Internationella mästerskap (EU-CUP, VM)</t>
  </si>
  <si>
    <t>Uttagningar (EU-CUP, VM)</t>
  </si>
  <si>
    <t>Materialförvaltning</t>
  </si>
  <si>
    <t>Riksutställningen kostnader för AR närvaro</t>
  </si>
  <si>
    <t>Öv möten kostnader ev närvaro Riksprov</t>
  </si>
  <si>
    <t>LA till domarutbildning</t>
  </si>
  <si>
    <t>Budget</t>
  </si>
  <si>
    <t>Redaktör</t>
  </si>
  <si>
    <t>Agria sponsorbidrag</t>
  </si>
  <si>
    <t>Föreningsavgifter</t>
  </si>
  <si>
    <t>Övriga intäkter</t>
  </si>
  <si>
    <t>Avgifter Payson pga vidarebetalning LA prov</t>
  </si>
  <si>
    <t xml:space="preserve">Utfall </t>
  </si>
  <si>
    <t>Mässor</t>
  </si>
  <si>
    <t>Externa kurser</t>
  </si>
  <si>
    <t>Datakommunikation</t>
  </si>
  <si>
    <t>Försäkring</t>
  </si>
  <si>
    <t>Datakommunikation, service, uh, uppdat</t>
  </si>
  <si>
    <t>Dataprogram, service, uh, uppdat</t>
  </si>
  <si>
    <t>Kontorsmaterial, trycksaker</t>
  </si>
  <si>
    <t xml:space="preserve">IT </t>
  </si>
  <si>
    <t xml:space="preserve">IT projekt </t>
  </si>
  <si>
    <t>Dataprogram, service, uh, uppdat Azure,Balder,Loopia, webbsupport</t>
  </si>
  <si>
    <t>Lathunden</t>
  </si>
  <si>
    <t>Prognos</t>
  </si>
  <si>
    <t>Ränteintäkter bank</t>
  </si>
  <si>
    <t>SVK, Verksamhetsbudget 2024-2025 samt förslag till Verksamhetsbudget 2026 - 2027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</si>
</sst>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</borders>
  <cellStyleXfs count="4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0" fontId="4" fillId="2" borderId="0" xfId="0" applyFont="1" applyFill="1"/>
    <xf numFmtId="0" fontId="4" fillId="0" borderId="0" xfId="0" applyFont="1"/>
    <xf numFmtId="3" fontId="1" fillId="0" borderId="2" xfId="0" applyNumberFormat="1" applyFont="1" applyBorder="1" applyAlignment="1">
      <alignment horizontal="centerContinuous"/>
    </xf>
    <xf numFmtId="3" fontId="1" fillId="0" borderId="1" xfId="0" applyNumberFormat="1" applyFont="1" applyBorder="1" applyAlignment="1">
      <alignment horizontal="center"/>
    </xf>
    <xf numFmtId="3" fontId="4" fillId="2" borderId="3" xfId="0" applyNumberFormat="1" applyFont="1" applyFill="1" applyBorder="1"/>
    <xf numFmtId="3" fontId="1" fillId="0" borderId="0" xfId="0" applyNumberFormat="1" applyFont="1" applyAlignment="1">
      <alignment horizontal="left"/>
    </xf>
    <xf numFmtId="3" fontId="4" fillId="0" borderId="0" xfId="0" applyNumberFormat="1" applyFont="1"/>
    <xf numFmtId="3" fontId="4" fillId="0" borderId="6" xfId="0" applyNumberFormat="1" applyFont="1" applyBorder="1"/>
    <xf numFmtId="3" fontId="7" fillId="0" borderId="0" xfId="0" applyNumberFormat="1" applyFont="1"/>
    <xf numFmtId="3" fontId="8" fillId="0" borderId="0" xfId="0" applyNumberFormat="1" applyFont="1"/>
    <xf numFmtId="1" fontId="4" fillId="0" borderId="5" xfId="0" applyNumberFormat="1" applyFont="1" applyBorder="1" applyAlignment="1">
      <alignment horizontal="center"/>
    </xf>
    <xf numFmtId="3" fontId="4" fillId="3" borderId="3" xfId="0" applyNumberFormat="1" applyFont="1" applyFill="1" applyBorder="1"/>
    <xf numFmtId="3" fontId="4" fillId="2" borderId="4" xfId="0" applyNumberFormat="1" applyFont="1" applyFill="1" applyBorder="1"/>
    <xf numFmtId="3" fontId="4" fillId="2" borderId="0" xfId="0" applyNumberFormat="1" applyFont="1" applyFill="1"/>
    <xf numFmtId="3" fontId="4" fillId="2" borderId="8" xfId="0" applyNumberFormat="1" applyFont="1" applyFill="1" applyBorder="1"/>
    <xf numFmtId="3" fontId="4" fillId="2" borderId="9" xfId="0" applyNumberFormat="1" applyFont="1" applyFill="1" applyBorder="1"/>
    <xf numFmtId="3" fontId="1" fillId="0" borderId="7" xfId="0" applyNumberFormat="1" applyFont="1" applyBorder="1"/>
    <xf numFmtId="3" fontId="1" fillId="0" borderId="12" xfId="0" applyNumberFormat="1" applyFont="1" applyBorder="1"/>
    <xf numFmtId="3" fontId="4" fillId="3" borderId="4" xfId="0" applyNumberFormat="1" applyFont="1" applyFill="1" applyBorder="1"/>
    <xf numFmtId="3" fontId="4" fillId="0" borderId="7" xfId="0" applyNumberFormat="1" applyFont="1" applyBorder="1"/>
    <xf numFmtId="0" fontId="1" fillId="0" borderId="11" xfId="0" applyFont="1" applyBorder="1"/>
    <xf numFmtId="3" fontId="4" fillId="2" borderId="13" xfId="0" applyNumberFormat="1" applyFont="1" applyFill="1" applyBorder="1"/>
    <xf numFmtId="3" fontId="1" fillId="0" borderId="10" xfId="0" applyNumberFormat="1" applyFont="1" applyBorder="1"/>
    <xf numFmtId="3" fontId="4" fillId="2" borderId="14" xfId="0" applyNumberFormat="1" applyFont="1" applyFill="1" applyBorder="1"/>
    <xf numFmtId="3" fontId="1" fillId="0" borderId="15" xfId="0" applyNumberFormat="1" applyFont="1" applyBorder="1"/>
    <xf numFmtId="3" fontId="4" fillId="0" borderId="4" xfId="0" applyNumberFormat="1" applyFont="1" applyBorder="1"/>
    <xf numFmtId="3" fontId="1" fillId="0" borderId="11" xfId="0" applyNumberFormat="1" applyFont="1" applyBorder="1"/>
    <xf numFmtId="3" fontId="4" fillId="0" borderId="16" xfId="0" applyNumberFormat="1" applyFont="1" applyBorder="1"/>
    <xf numFmtId="0" fontId="0" fillId="0" borderId="7" xfId="0" applyBorder="1"/>
    <xf numFmtId="3" fontId="4" fillId="0" borderId="3" xfId="0" applyNumberFormat="1" applyFont="1" applyBorder="1"/>
    <xf numFmtId="3" fontId="4" fillId="0" borderId="13" xfId="0" applyNumberFormat="1" applyFont="1" applyBorder="1"/>
    <xf numFmtId="0" fontId="9" fillId="0" borderId="0" xfId="0" applyFont="1"/>
    <xf numFmtId="0" fontId="1" fillId="0" borderId="7" xfId="0" applyFont="1" applyBorder="1"/>
    <xf numFmtId="3" fontId="1" fillId="0" borderId="1" xfId="0" applyNumberFormat="1" applyFont="1" applyBorder="1"/>
    <xf numFmtId="3" fontId="4" fillId="2" borderId="10" xfId="0" applyNumberFormat="1" applyFont="1" applyFill="1" applyBorder="1"/>
    <xf numFmtId="3" fontId="4" fillId="0" borderId="22" xfId="0" applyNumberFormat="1" applyFont="1" applyBorder="1"/>
    <xf numFmtId="3" fontId="4" fillId="0" borderId="23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3" fontId="4" fillId="0" borderId="27" xfId="0" applyNumberFormat="1" applyFont="1" applyBorder="1"/>
    <xf numFmtId="0" fontId="1" fillId="0" borderId="24" xfId="0" applyFont="1" applyBorder="1"/>
    <xf numFmtId="0" fontId="1" fillId="0" borderId="27" xfId="0" applyFont="1" applyBorder="1"/>
    <xf numFmtId="3" fontId="1" fillId="0" borderId="30" xfId="0" applyNumberFormat="1" applyFont="1" applyBorder="1"/>
    <xf numFmtId="3" fontId="11" fillId="0" borderId="31" xfId="0" applyNumberFormat="1" applyFont="1" applyBorder="1"/>
    <xf numFmtId="3" fontId="11" fillId="0" borderId="32" xfId="0" applyNumberFormat="1" applyFont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4" xfId="0" applyNumberFormat="1" applyFont="1" applyBorder="1"/>
    <xf numFmtId="3" fontId="1" fillId="0" borderId="33" xfId="0" applyNumberFormat="1" applyFont="1" applyBorder="1"/>
    <xf numFmtId="3" fontId="1" fillId="0" borderId="25" xfId="0" applyNumberFormat="1" applyFont="1" applyBorder="1"/>
    <xf numFmtId="3" fontId="1" fillId="0" borderId="34" xfId="0" applyNumberFormat="1" applyFont="1" applyBorder="1"/>
    <xf numFmtId="3" fontId="4" fillId="0" borderId="33" xfId="0" applyNumberFormat="1" applyFont="1" applyBorder="1"/>
    <xf numFmtId="3" fontId="4" fillId="0" borderId="26" xfId="0" applyNumberFormat="1" applyFont="1" applyBorder="1"/>
    <xf numFmtId="3" fontId="1" fillId="0" borderId="35" xfId="0" applyNumberFormat="1" applyFont="1" applyBorder="1"/>
    <xf numFmtId="3" fontId="4" fillId="0" borderId="34" xfId="0" applyNumberFormat="1" applyFont="1" applyBorder="1"/>
    <xf numFmtId="3" fontId="4" fillId="0" borderId="29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3" fontId="3" fillId="0" borderId="26" xfId="0" applyNumberFormat="1" applyFont="1" applyBorder="1"/>
    <xf numFmtId="0" fontId="0" fillId="0" borderId="27" xfId="0" applyBorder="1"/>
    <xf numFmtId="3" fontId="4" fillId="0" borderId="36" xfId="0" applyNumberFormat="1" applyFont="1" applyBorder="1"/>
    <xf numFmtId="3" fontId="4" fillId="0" borderId="37" xfId="0" applyNumberFormat="1" applyFont="1" applyBorder="1"/>
    <xf numFmtId="0" fontId="1" fillId="0" borderId="26" xfId="0" applyFont="1" applyBorder="1"/>
    <xf numFmtId="0" fontId="0" fillId="0" borderId="38" xfId="0" applyBorder="1"/>
    <xf numFmtId="3" fontId="4" fillId="0" borderId="39" xfId="0" applyNumberFormat="1" applyFont="1" applyBorder="1"/>
    <xf numFmtId="1" fontId="4" fillId="0" borderId="15" xfId="0" applyNumberFormat="1" applyFont="1" applyBorder="1" applyAlignment="1">
      <alignment horizontal="center"/>
    </xf>
    <xf numFmtId="3" fontId="10" fillId="0" borderId="40" xfId="0" applyNumberFormat="1" applyFont="1" applyBorder="1" applyAlignment="1">
      <alignment horizontal="center"/>
    </xf>
    <xf numFmtId="3" fontId="4" fillId="0" borderId="41" xfId="0" applyNumberFormat="1" applyFont="1" applyBorder="1"/>
    <xf numFmtId="3" fontId="1" fillId="0" borderId="16" xfId="0" applyNumberFormat="1" applyFont="1" applyBorder="1"/>
    <xf numFmtId="0" fontId="1" fillId="0" borderId="0" xfId="0" applyFont="1"/>
    <xf numFmtId="3" fontId="11" fillId="0" borderId="6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3" fontId="4" fillId="0" borderId="42" xfId="0" applyNumberFormat="1" applyFont="1" applyBorder="1"/>
    <xf numFmtId="3" fontId="4" fillId="0" borderId="43" xfId="0" applyNumberFormat="1" applyFont="1" applyBorder="1"/>
    <xf numFmtId="3" fontId="1" fillId="0" borderId="44" xfId="0" applyNumberFormat="1" applyFont="1" applyBorder="1"/>
    <xf numFmtId="3" fontId="1" fillId="0" borderId="45" xfId="0" applyNumberFormat="1" applyFont="1" applyBorder="1"/>
    <xf numFmtId="3" fontId="4" fillId="0" borderId="44" xfId="0" applyNumberFormat="1" applyFont="1" applyBorder="1"/>
    <xf numFmtId="0" fontId="1" fillId="0" borderId="44" xfId="0" applyFont="1" applyBorder="1"/>
    <xf numFmtId="3" fontId="11" fillId="0" borderId="46" xfId="0" applyNumberFormat="1" applyFont="1" applyBorder="1"/>
    <xf numFmtId="3" fontId="1" fillId="0" borderId="47" xfId="0" applyNumberFormat="1" applyFont="1" applyBorder="1"/>
    <xf numFmtId="3" fontId="1" fillId="0" borderId="43" xfId="0" applyNumberFormat="1" applyFont="1" applyBorder="1"/>
    <xf numFmtId="3" fontId="1" fillId="0" borderId="48" xfId="0" applyNumberFormat="1" applyFont="1" applyBorder="1"/>
    <xf numFmtId="3" fontId="4" fillId="0" borderId="45" xfId="0" applyNumberFormat="1" applyFont="1" applyBorder="1"/>
    <xf numFmtId="3" fontId="4" fillId="0" borderId="46" xfId="0" applyNumberFormat="1" applyFont="1" applyBorder="1"/>
    <xf numFmtId="0" fontId="0" fillId="0" borderId="44" xfId="0" applyBorder="1"/>
    <xf numFmtId="3" fontId="4" fillId="0" borderId="49" xfId="0" applyNumberFormat="1" applyFont="1" applyBorder="1"/>
    <xf numFmtId="3" fontId="10" fillId="0" borderId="50" xfId="0" applyNumberFormat="1" applyFont="1" applyBorder="1" applyAlignment="1">
      <alignment horizontal="center"/>
    </xf>
    <xf numFmtId="3" fontId="4" fillId="0" borderId="51" xfId="0" applyNumberFormat="1" applyFont="1" applyBorder="1"/>
    <xf numFmtId="3" fontId="4" fillId="0" borderId="52" xfId="0" applyNumberFormat="1" applyFont="1" applyBorder="1"/>
    <xf numFmtId="3" fontId="1" fillId="0" borderId="38" xfId="0" applyNumberFormat="1" applyFont="1" applyBorder="1"/>
    <xf numFmtId="3" fontId="1" fillId="0" borderId="53" xfId="0" applyNumberFormat="1" applyFont="1" applyBorder="1"/>
    <xf numFmtId="3" fontId="4" fillId="0" borderId="38" xfId="0" applyNumberFormat="1" applyFont="1" applyBorder="1"/>
    <xf numFmtId="0" fontId="1" fillId="0" borderId="38" xfId="0" applyFont="1" applyBorder="1"/>
    <xf numFmtId="3" fontId="11" fillId="0" borderId="54" xfId="0" applyNumberFormat="1" applyFont="1" applyBorder="1"/>
    <xf numFmtId="3" fontId="1" fillId="0" borderId="55" xfId="0" applyNumberFormat="1" applyFont="1" applyBorder="1"/>
    <xf numFmtId="3" fontId="1" fillId="0" borderId="52" xfId="0" applyNumberFormat="1" applyFont="1" applyBorder="1"/>
    <xf numFmtId="3" fontId="1" fillId="0" borderId="56" xfId="0" applyNumberFormat="1" applyFont="1" applyBorder="1"/>
    <xf numFmtId="3" fontId="4" fillId="0" borderId="53" xfId="0" applyNumberFormat="1" applyFont="1" applyBorder="1"/>
    <xf numFmtId="3" fontId="4" fillId="0" borderId="54" xfId="0" applyNumberFormat="1" applyFont="1" applyBorder="1"/>
    <xf numFmtId="1" fontId="4" fillId="0" borderId="17" xfId="0" applyNumberFormat="1" applyFont="1" applyBorder="1" applyAlignment="1">
      <alignment horizontal="center"/>
    </xf>
    <xf numFmtId="3" fontId="10" fillId="0" borderId="44" xfId="0" applyNumberFormat="1" applyFont="1" applyBorder="1" applyAlignment="1">
      <alignment horizontal="center"/>
    </xf>
    <xf numFmtId="3" fontId="10" fillId="0" borderId="36" xfId="0" applyNumberFormat="1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DE61-DE4F-2D4A-8E83-9D79B5604643}">
  <dimension ref="A1:L95"/>
  <sheetViews>
    <sheetView tabSelected="1" workbookViewId="0">
      <selection activeCell="M1" sqref="M1"/>
    </sheetView>
  </sheetViews>
  <sheetFormatPr defaultColWidth="8.85546875" defaultRowHeight="12.75" x14ac:dyDescent="0.2"/>
  <cols>
    <col min="1" max="1" width="50.42578125" customWidth="1"/>
    <col min="2" max="2" width="23.140625" customWidth="1"/>
    <col min="3" max="3" width="4" hidden="1" customWidth="1"/>
    <col min="4" max="4" width="9.140625" hidden="1" customWidth="1"/>
    <col min="5" max="5" width="51.28515625" customWidth="1"/>
    <col min="6" max="6" width="12.140625" customWidth="1"/>
    <col min="7" max="7" width="11.85546875" customWidth="1"/>
    <col min="8" max="8" width="11.28515625" customWidth="1"/>
    <col min="9" max="9" width="12.140625" customWidth="1"/>
    <col min="10" max="10" width="6.42578125" customWidth="1"/>
    <col min="11" max="11" width="10.28515625" bestFit="1" customWidth="1"/>
    <col min="12" max="12" width="11.42578125" customWidth="1"/>
  </cols>
  <sheetData>
    <row r="1" spans="1:12" ht="18.75" thickBot="1" x14ac:dyDescent="0.3">
      <c r="A1" s="12" t="s">
        <v>83</v>
      </c>
      <c r="B1" s="12"/>
      <c r="C1" s="12"/>
      <c r="D1" s="6"/>
      <c r="E1" s="14"/>
      <c r="F1" s="112">
        <v>2024</v>
      </c>
      <c r="G1" s="113">
        <v>2024</v>
      </c>
      <c r="H1" s="112">
        <v>2025</v>
      </c>
      <c r="I1" s="113">
        <v>2025</v>
      </c>
      <c r="J1" s="73"/>
      <c r="K1" s="108">
        <v>2026</v>
      </c>
      <c r="L1" s="108">
        <v>2027</v>
      </c>
    </row>
    <row r="2" spans="1:12" ht="18.75" thickBot="1" x14ac:dyDescent="0.3">
      <c r="A2" s="12"/>
      <c r="B2" s="12"/>
      <c r="C2" s="12"/>
      <c r="D2" s="7"/>
      <c r="E2" s="7"/>
      <c r="F2" s="110" t="s">
        <v>63</v>
      </c>
      <c r="G2" s="111" t="s">
        <v>69</v>
      </c>
      <c r="H2" s="110" t="s">
        <v>63</v>
      </c>
      <c r="I2" s="111" t="s">
        <v>81</v>
      </c>
      <c r="J2" s="74"/>
      <c r="K2" s="95" t="s">
        <v>63</v>
      </c>
      <c r="L2" s="109" t="s">
        <v>63</v>
      </c>
    </row>
    <row r="3" spans="1:12" ht="15.75" x14ac:dyDescent="0.25">
      <c r="A3" s="15" t="s">
        <v>2</v>
      </c>
      <c r="B3" s="15"/>
      <c r="C3" s="15"/>
      <c r="D3" s="22">
        <f>SUM(D5:D10)</f>
        <v>0</v>
      </c>
      <c r="E3" s="22"/>
      <c r="F3" s="62">
        <f>SUM(F5:F10)</f>
        <v>230000</v>
      </c>
      <c r="G3" s="63">
        <f>SUM(G5:G10)</f>
        <v>148308.5</v>
      </c>
      <c r="H3" s="62">
        <v>275000</v>
      </c>
      <c r="I3" s="63">
        <v>265000</v>
      </c>
      <c r="J3" s="33"/>
      <c r="K3" s="96">
        <v>150000</v>
      </c>
      <c r="L3" s="81">
        <v>260000</v>
      </c>
    </row>
    <row r="4" spans="1:12" ht="15.75" x14ac:dyDescent="0.25">
      <c r="A4" s="13" t="s">
        <v>30</v>
      </c>
      <c r="B4" s="13"/>
      <c r="C4" s="13"/>
      <c r="D4" s="23"/>
      <c r="E4" s="23"/>
      <c r="F4" s="41"/>
      <c r="G4" s="42"/>
      <c r="H4" s="59"/>
      <c r="I4" s="42"/>
      <c r="J4" s="75"/>
      <c r="K4" s="97"/>
      <c r="L4" s="82"/>
    </row>
    <row r="5" spans="1:12" ht="15" x14ac:dyDescent="0.2">
      <c r="A5" s="1" t="s">
        <v>18</v>
      </c>
      <c r="B5" s="1"/>
      <c r="C5" s="1"/>
      <c r="D5" s="20"/>
      <c r="E5" s="20"/>
      <c r="F5" s="43"/>
      <c r="G5" s="44"/>
      <c r="H5" s="43">
        <v>110000</v>
      </c>
      <c r="I5" s="44">
        <v>110000</v>
      </c>
      <c r="J5" s="1"/>
      <c r="K5" s="98"/>
      <c r="L5" s="83">
        <v>110000</v>
      </c>
    </row>
    <row r="6" spans="1:12" ht="15" x14ac:dyDescent="0.2">
      <c r="A6" s="1" t="s">
        <v>19</v>
      </c>
      <c r="B6" s="1"/>
      <c r="C6" s="1"/>
      <c r="D6" s="20"/>
      <c r="E6" s="20"/>
      <c r="F6" s="43">
        <v>160000</v>
      </c>
      <c r="G6" s="44">
        <f>148308.5-5769-600</f>
        <v>141939.5</v>
      </c>
      <c r="H6" s="43">
        <v>160000</v>
      </c>
      <c r="I6" s="44">
        <v>150000</v>
      </c>
      <c r="J6" s="1"/>
      <c r="K6" s="98">
        <v>150000</v>
      </c>
      <c r="L6" s="83">
        <v>150000</v>
      </c>
    </row>
    <row r="7" spans="1:12" ht="15" x14ac:dyDescent="0.2">
      <c r="A7" s="1" t="s">
        <v>21</v>
      </c>
      <c r="B7" s="1"/>
      <c r="C7" s="1"/>
      <c r="D7" s="20"/>
      <c r="E7" s="20"/>
      <c r="F7" s="43">
        <v>65000</v>
      </c>
      <c r="G7" s="44"/>
      <c r="H7" s="43"/>
      <c r="I7" s="44"/>
      <c r="J7" s="1"/>
      <c r="K7" s="98"/>
      <c r="L7" s="83"/>
    </row>
    <row r="8" spans="1:12" ht="15" x14ac:dyDescent="0.2">
      <c r="A8" s="1" t="s">
        <v>24</v>
      </c>
      <c r="B8" s="1"/>
      <c r="C8" s="1"/>
      <c r="D8" s="20"/>
      <c r="E8" s="20"/>
      <c r="F8" s="43">
        <v>5000</v>
      </c>
      <c r="G8" s="44"/>
      <c r="H8" s="43">
        <v>5000</v>
      </c>
      <c r="I8" s="44">
        <v>5000</v>
      </c>
      <c r="J8" s="1"/>
      <c r="K8" s="98"/>
      <c r="L8" s="83"/>
    </row>
    <row r="9" spans="1:12" ht="15" x14ac:dyDescent="0.2">
      <c r="A9" s="1" t="s">
        <v>71</v>
      </c>
      <c r="B9" s="1"/>
      <c r="C9" s="1"/>
      <c r="D9" s="20"/>
      <c r="E9" s="20"/>
      <c r="F9" s="43"/>
      <c r="G9" s="44">
        <v>600</v>
      </c>
      <c r="H9" s="43"/>
      <c r="I9" s="44"/>
      <c r="J9" s="1"/>
      <c r="K9" s="98"/>
      <c r="L9" s="83"/>
    </row>
    <row r="10" spans="1:12" ht="15" x14ac:dyDescent="0.2">
      <c r="A10" s="1" t="s">
        <v>70</v>
      </c>
      <c r="B10" s="1"/>
      <c r="C10" s="1"/>
      <c r="D10" s="20"/>
      <c r="E10" s="20"/>
      <c r="F10" s="45"/>
      <c r="G10" s="46">
        <v>5769</v>
      </c>
      <c r="H10" s="58"/>
      <c r="I10" s="46"/>
      <c r="J10" s="76"/>
      <c r="K10" s="99"/>
      <c r="L10" s="84"/>
    </row>
    <row r="11" spans="1:12" ht="15.75" x14ac:dyDescent="0.25">
      <c r="A11" s="8" t="s">
        <v>3</v>
      </c>
      <c r="B11" s="8"/>
      <c r="C11" s="8"/>
      <c r="D11" s="16">
        <f t="shared" ref="D11" si="0">SUM(D13:D14)</f>
        <v>0</v>
      </c>
      <c r="E11" s="16"/>
      <c r="F11" s="39">
        <f>SUM(F13:F14)</f>
        <v>10000</v>
      </c>
      <c r="G11" s="40">
        <f>SUM(G13:G14)</f>
        <v>5225</v>
      </c>
      <c r="H11" s="39">
        <f>SUM(H13:H14)</f>
        <v>10000</v>
      </c>
      <c r="I11" s="40">
        <f>SUM(I13:I14)</f>
        <v>10000</v>
      </c>
      <c r="J11" s="33"/>
      <c r="K11" s="96">
        <f>SUM(K13:K14)</f>
        <v>10000</v>
      </c>
      <c r="L11" s="81">
        <f>SUM(L13:L14)</f>
        <v>10000</v>
      </c>
    </row>
    <row r="12" spans="1:12" ht="15.75" x14ac:dyDescent="0.25">
      <c r="A12" s="13" t="s">
        <v>31</v>
      </c>
      <c r="B12" s="13"/>
      <c r="C12" s="13"/>
      <c r="D12" s="23"/>
      <c r="E12" s="23"/>
      <c r="F12" s="41"/>
      <c r="G12" s="47"/>
      <c r="H12" s="60"/>
      <c r="I12" s="47"/>
      <c r="J12" s="10"/>
      <c r="K12" s="100"/>
      <c r="L12" s="85"/>
    </row>
    <row r="13" spans="1:12" ht="15" x14ac:dyDescent="0.2">
      <c r="A13" s="1" t="s">
        <v>50</v>
      </c>
      <c r="B13" s="1"/>
      <c r="C13" s="1"/>
      <c r="D13" s="20"/>
      <c r="E13" s="20"/>
      <c r="F13" s="43">
        <v>10000</v>
      </c>
      <c r="G13" s="44">
        <f>5225-2095</f>
        <v>3130</v>
      </c>
      <c r="H13" s="43">
        <v>10000</v>
      </c>
      <c r="I13" s="44">
        <v>10000</v>
      </c>
      <c r="J13" s="1"/>
      <c r="K13" s="98">
        <v>10000</v>
      </c>
      <c r="L13" s="83">
        <v>10000</v>
      </c>
    </row>
    <row r="14" spans="1:12" ht="15" x14ac:dyDescent="0.2">
      <c r="A14" s="1" t="s">
        <v>72</v>
      </c>
      <c r="B14" s="1"/>
      <c r="C14" s="1"/>
      <c r="D14" s="20"/>
      <c r="E14" s="20"/>
      <c r="F14" s="45"/>
      <c r="G14" s="44">
        <v>2095</v>
      </c>
      <c r="H14" s="43"/>
      <c r="I14" s="44"/>
      <c r="J14" s="1"/>
      <c r="K14" s="98"/>
      <c r="L14" s="83"/>
    </row>
    <row r="15" spans="1:12" ht="15.75" x14ac:dyDescent="0.25">
      <c r="A15" s="8" t="s">
        <v>4</v>
      </c>
      <c r="B15" s="8"/>
      <c r="C15" s="8"/>
      <c r="D15" s="16">
        <f>SUM(D17:D21)</f>
        <v>0</v>
      </c>
      <c r="E15" s="16"/>
      <c r="F15" s="39">
        <f>SUM(F17:F21)</f>
        <v>45000</v>
      </c>
      <c r="G15" s="40">
        <f>SUM(G17:G21)</f>
        <v>75251.42</v>
      </c>
      <c r="H15" s="39">
        <f>SUM(H17:H21)</f>
        <v>45000</v>
      </c>
      <c r="I15" s="40">
        <f>SUM(I17:I21)</f>
        <v>23000</v>
      </c>
      <c r="J15" s="33"/>
      <c r="K15" s="96">
        <f>SUM(K17:K21)</f>
        <v>13000</v>
      </c>
      <c r="L15" s="81">
        <f>SUM(L17:L21)</f>
        <v>13000</v>
      </c>
    </row>
    <row r="16" spans="1:12" ht="15" x14ac:dyDescent="0.2">
      <c r="A16" s="13" t="s">
        <v>17</v>
      </c>
      <c r="B16" s="13"/>
      <c r="C16" s="13"/>
      <c r="D16" s="24"/>
      <c r="E16" s="36"/>
      <c r="F16" s="48"/>
      <c r="G16" s="49"/>
      <c r="H16" s="70"/>
      <c r="I16" s="49"/>
      <c r="J16" s="77"/>
      <c r="K16" s="101"/>
      <c r="L16" s="86"/>
    </row>
    <row r="17" spans="1:12" ht="15" x14ac:dyDescent="0.2">
      <c r="A17" s="1" t="s">
        <v>49</v>
      </c>
      <c r="B17" s="1"/>
      <c r="C17" s="1"/>
      <c r="D17" s="20"/>
      <c r="E17" s="20"/>
      <c r="F17" s="43">
        <v>35000</v>
      </c>
      <c r="G17" s="44">
        <f>2449.25</f>
        <v>2449.25</v>
      </c>
      <c r="H17" s="43">
        <v>35000</v>
      </c>
      <c r="I17" s="44">
        <v>5000</v>
      </c>
      <c r="J17" s="1"/>
      <c r="K17" s="98">
        <v>5000</v>
      </c>
      <c r="L17" s="83">
        <v>5000</v>
      </c>
    </row>
    <row r="18" spans="1:12" ht="15" x14ac:dyDescent="0.2">
      <c r="A18" s="1" t="s">
        <v>68</v>
      </c>
      <c r="B18" s="1"/>
      <c r="C18" s="1"/>
      <c r="D18" s="20"/>
      <c r="E18" s="20"/>
      <c r="F18" s="43"/>
      <c r="G18" s="44">
        <v>67853.17</v>
      </c>
      <c r="H18" s="43"/>
      <c r="I18" s="44"/>
      <c r="J18" s="1"/>
      <c r="K18" s="98"/>
      <c r="L18" s="83"/>
    </row>
    <row r="19" spans="1:12" ht="15" x14ac:dyDescent="0.2">
      <c r="A19" s="1" t="s">
        <v>73</v>
      </c>
      <c r="B19" s="1"/>
      <c r="C19" s="1"/>
      <c r="D19" s="20"/>
      <c r="E19" s="20"/>
      <c r="F19" s="43"/>
      <c r="G19" s="44">
        <v>635</v>
      </c>
      <c r="H19" s="43"/>
      <c r="I19" s="44">
        <v>1000</v>
      </c>
      <c r="J19" s="1"/>
      <c r="K19" s="98">
        <v>1000</v>
      </c>
      <c r="L19" s="83">
        <v>1000</v>
      </c>
    </row>
    <row r="20" spans="1:12" ht="15" x14ac:dyDescent="0.2">
      <c r="A20" s="1" t="s">
        <v>74</v>
      </c>
      <c r="B20" s="1"/>
      <c r="C20" s="1"/>
      <c r="D20" s="20"/>
      <c r="E20" s="20"/>
      <c r="F20" s="43"/>
      <c r="G20" s="44">
        <v>4020</v>
      </c>
      <c r="H20" s="43"/>
      <c r="I20" s="44">
        <v>5000</v>
      </c>
      <c r="J20" s="1"/>
      <c r="K20" s="98">
        <v>5000</v>
      </c>
      <c r="L20" s="83">
        <v>5000</v>
      </c>
    </row>
    <row r="21" spans="1:12" ht="15" x14ac:dyDescent="0.2">
      <c r="A21" s="1" t="s">
        <v>59</v>
      </c>
      <c r="B21" s="1"/>
      <c r="C21" s="1"/>
      <c r="D21" s="20"/>
      <c r="E21" s="20"/>
      <c r="F21" s="50">
        <v>10000</v>
      </c>
      <c r="G21" s="44">
        <v>294</v>
      </c>
      <c r="H21" s="43">
        <v>10000</v>
      </c>
      <c r="I21" s="44">
        <v>12000</v>
      </c>
      <c r="J21" s="1"/>
      <c r="K21" s="98">
        <v>2000</v>
      </c>
      <c r="L21" s="83">
        <v>2000</v>
      </c>
    </row>
    <row r="22" spans="1:12" ht="15.75" x14ac:dyDescent="0.25">
      <c r="A22" s="8" t="s">
        <v>5</v>
      </c>
      <c r="B22" s="18"/>
      <c r="C22" s="18"/>
      <c r="D22" s="25">
        <f>SUM(D25:D31)</f>
        <v>0</v>
      </c>
      <c r="E22" s="25"/>
      <c r="F22" s="51">
        <f>SUM(F25:F31)</f>
        <v>310000</v>
      </c>
      <c r="G22" s="52">
        <f>SUM(G25:G31)</f>
        <v>576359.64</v>
      </c>
      <c r="H22" s="51">
        <f>SUM(H25:H31)</f>
        <v>310000</v>
      </c>
      <c r="I22" s="52">
        <f>SUM(I25:I31)</f>
        <v>450000</v>
      </c>
      <c r="J22" s="78"/>
      <c r="K22" s="102">
        <f>SUM(K25:K31)</f>
        <v>411000</v>
      </c>
      <c r="L22" s="87">
        <f>SUM(L25:L31)</f>
        <v>401000</v>
      </c>
    </row>
    <row r="23" spans="1:12" ht="15" x14ac:dyDescent="0.2">
      <c r="A23" s="13" t="s">
        <v>44</v>
      </c>
      <c r="B23" s="13"/>
      <c r="C23" s="13"/>
      <c r="D23" s="20"/>
      <c r="E23" s="37"/>
      <c r="F23" s="53"/>
      <c r="G23" s="54"/>
      <c r="H23" s="53"/>
      <c r="I23" s="54"/>
      <c r="J23" s="79"/>
      <c r="K23" s="103"/>
      <c r="L23" s="88"/>
    </row>
    <row r="24" spans="1:12" ht="15" x14ac:dyDescent="0.2">
      <c r="A24" s="13" t="s">
        <v>45</v>
      </c>
      <c r="B24" s="13"/>
      <c r="C24" s="13"/>
      <c r="D24" s="20"/>
      <c r="E24" s="20"/>
      <c r="F24" s="43"/>
      <c r="G24" s="44"/>
      <c r="H24" s="43"/>
      <c r="I24" s="44"/>
      <c r="J24" s="1"/>
      <c r="K24" s="98"/>
      <c r="L24" s="83"/>
    </row>
    <row r="25" spans="1:12" ht="15" x14ac:dyDescent="0.2">
      <c r="A25" s="1" t="s">
        <v>76</v>
      </c>
      <c r="B25" s="1"/>
      <c r="C25" s="1"/>
      <c r="D25" s="20"/>
      <c r="E25" s="20"/>
      <c r="F25" s="43">
        <v>10000</v>
      </c>
      <c r="G25" s="44">
        <v>2410</v>
      </c>
      <c r="H25" s="43"/>
      <c r="I25" s="44"/>
      <c r="J25" s="1"/>
      <c r="K25" s="98"/>
      <c r="L25" s="83"/>
    </row>
    <row r="26" spans="1:12" ht="15" x14ac:dyDescent="0.2">
      <c r="A26" s="1" t="s">
        <v>64</v>
      </c>
      <c r="B26" s="1"/>
      <c r="C26" s="1"/>
      <c r="D26" s="20"/>
      <c r="E26" s="20"/>
      <c r="F26" s="43"/>
      <c r="G26" s="44">
        <f>5250+1025</f>
        <v>6275</v>
      </c>
      <c r="H26" s="43">
        <v>10000</v>
      </c>
      <c r="I26" s="44">
        <v>10000</v>
      </c>
      <c r="J26" s="1"/>
      <c r="K26" s="98">
        <v>10000</v>
      </c>
      <c r="L26" s="83">
        <v>10000</v>
      </c>
    </row>
    <row r="27" spans="1:12" ht="15" x14ac:dyDescent="0.2">
      <c r="A27" s="1" t="s">
        <v>16</v>
      </c>
      <c r="B27" s="1"/>
      <c r="C27" s="1"/>
      <c r="D27" s="20"/>
      <c r="E27" s="20"/>
      <c r="F27" s="43">
        <v>240000</v>
      </c>
      <c r="G27" s="44">
        <v>226062.64</v>
      </c>
      <c r="H27" s="43">
        <v>240000</v>
      </c>
      <c r="I27" s="44">
        <v>240000</v>
      </c>
      <c r="J27" s="1"/>
      <c r="K27" s="98">
        <v>240000</v>
      </c>
      <c r="L27" s="83">
        <v>240000</v>
      </c>
    </row>
    <row r="28" spans="1:12" ht="15" x14ac:dyDescent="0.2">
      <c r="A28" s="9" t="s">
        <v>46</v>
      </c>
      <c r="B28" s="9"/>
      <c r="C28" s="9"/>
      <c r="D28" s="20"/>
      <c r="E28" s="20"/>
      <c r="F28" s="43">
        <v>10000</v>
      </c>
      <c r="G28" s="44">
        <v>4169</v>
      </c>
      <c r="H28" s="43">
        <v>10000</v>
      </c>
      <c r="I28" s="44">
        <v>80000</v>
      </c>
      <c r="J28" s="1"/>
      <c r="K28" s="98">
        <v>50000</v>
      </c>
      <c r="L28" s="83">
        <v>50000</v>
      </c>
    </row>
    <row r="29" spans="1:12" ht="15" x14ac:dyDescent="0.2">
      <c r="A29" s="9" t="s">
        <v>79</v>
      </c>
      <c r="B29" s="9"/>
      <c r="C29" s="9"/>
      <c r="D29" s="20"/>
      <c r="E29" s="20"/>
      <c r="F29" s="43"/>
      <c r="G29" s="44">
        <v>4379</v>
      </c>
      <c r="H29" s="43"/>
      <c r="I29" s="44">
        <v>100000</v>
      </c>
      <c r="J29" s="1"/>
      <c r="K29" s="98">
        <v>40000</v>
      </c>
      <c r="L29" s="83">
        <v>30000</v>
      </c>
    </row>
    <row r="30" spans="1:12" ht="15" x14ac:dyDescent="0.2">
      <c r="A30" s="9" t="s">
        <v>77</v>
      </c>
      <c r="B30" s="9"/>
      <c r="C30" s="9"/>
      <c r="D30" s="20"/>
      <c r="E30" s="20"/>
      <c r="F30" s="43"/>
      <c r="G30" s="44">
        <v>117879</v>
      </c>
      <c r="H30" s="43"/>
      <c r="I30" s="44"/>
      <c r="J30" s="1"/>
      <c r="K30" s="98">
        <v>51000</v>
      </c>
      <c r="L30" s="83">
        <v>51000</v>
      </c>
    </row>
    <row r="31" spans="1:12" ht="15" x14ac:dyDescent="0.2">
      <c r="A31" s="1" t="s">
        <v>78</v>
      </c>
      <c r="B31" s="9"/>
      <c r="C31" s="9"/>
      <c r="D31" s="20"/>
      <c r="E31" s="20"/>
      <c r="F31" s="43">
        <v>50000</v>
      </c>
      <c r="G31" s="46">
        <v>215185</v>
      </c>
      <c r="H31" s="58">
        <v>50000</v>
      </c>
      <c r="I31" s="46">
        <v>20000</v>
      </c>
      <c r="J31" s="76"/>
      <c r="K31" s="99">
        <v>20000</v>
      </c>
      <c r="L31" s="84">
        <v>20000</v>
      </c>
    </row>
    <row r="32" spans="1:12" ht="15.75" x14ac:dyDescent="0.25">
      <c r="A32" s="8" t="s">
        <v>6</v>
      </c>
      <c r="B32" s="8"/>
      <c r="C32" s="8"/>
      <c r="D32" s="16">
        <f>SUM(D37:D41)</f>
        <v>0</v>
      </c>
      <c r="E32" s="29"/>
      <c r="F32" s="39">
        <f>SUM(F37:F42)</f>
        <v>220000</v>
      </c>
      <c r="G32" s="40">
        <f>SUM(G35:G42)</f>
        <v>132804</v>
      </c>
      <c r="H32" s="39">
        <f>SUM(H35:H42)</f>
        <v>210000</v>
      </c>
      <c r="I32" s="40">
        <f>SUM(I35:I42)</f>
        <v>150000</v>
      </c>
      <c r="J32" s="33"/>
      <c r="K32" s="96">
        <f>SUM(K35:K42)</f>
        <v>140000</v>
      </c>
      <c r="L32" s="81">
        <f>SUM(L35:L42)</f>
        <v>140000</v>
      </c>
    </row>
    <row r="33" spans="1:12" ht="15" x14ac:dyDescent="0.2">
      <c r="A33" s="13" t="s">
        <v>32</v>
      </c>
      <c r="B33" s="13"/>
      <c r="C33" s="13"/>
      <c r="D33" s="20"/>
      <c r="E33" s="20"/>
      <c r="F33" s="55"/>
      <c r="G33" s="44"/>
      <c r="H33" s="43"/>
      <c r="I33" s="44"/>
      <c r="J33" s="1"/>
      <c r="K33" s="98"/>
      <c r="L33" s="83"/>
    </row>
    <row r="34" spans="1:12" ht="15" x14ac:dyDescent="0.2">
      <c r="A34" s="13" t="s">
        <v>33</v>
      </c>
      <c r="B34" s="13"/>
      <c r="C34" s="13"/>
      <c r="D34" s="20"/>
      <c r="E34" s="20"/>
      <c r="F34" s="43"/>
      <c r="G34" s="44"/>
      <c r="H34" s="43"/>
      <c r="I34" s="44"/>
      <c r="J34" s="1"/>
      <c r="K34" s="98"/>
      <c r="L34" s="83"/>
    </row>
    <row r="35" spans="1:12" ht="15" x14ac:dyDescent="0.2">
      <c r="A35" s="13" t="s">
        <v>76</v>
      </c>
      <c r="B35" s="13"/>
      <c r="C35" s="13"/>
      <c r="D35" s="20"/>
      <c r="E35" s="20"/>
      <c r="F35" s="43"/>
      <c r="G35" s="44">
        <v>625</v>
      </c>
      <c r="H35" s="43"/>
      <c r="I35" s="44"/>
      <c r="J35" s="1"/>
      <c r="K35" s="98"/>
      <c r="L35" s="83"/>
    </row>
    <row r="36" spans="1:12" ht="15" x14ac:dyDescent="0.2">
      <c r="A36" s="13" t="s">
        <v>75</v>
      </c>
      <c r="B36" s="13"/>
      <c r="C36" s="13"/>
      <c r="D36" s="20"/>
      <c r="E36" s="20"/>
      <c r="F36" s="43"/>
      <c r="G36" s="44"/>
      <c r="H36" s="43"/>
      <c r="I36" s="44"/>
      <c r="J36" s="1"/>
      <c r="K36" s="98"/>
      <c r="L36" s="83"/>
    </row>
    <row r="37" spans="1:12" ht="15" x14ac:dyDescent="0.2">
      <c r="A37" s="1" t="s">
        <v>13</v>
      </c>
      <c r="B37" s="1"/>
      <c r="C37" s="1"/>
      <c r="D37" s="20"/>
      <c r="E37" s="20"/>
      <c r="F37" s="43">
        <v>50000</v>
      </c>
      <c r="G37" s="44">
        <v>12599</v>
      </c>
      <c r="H37" s="43">
        <v>50000</v>
      </c>
      <c r="I37" s="44">
        <v>20000</v>
      </c>
      <c r="J37" s="1"/>
      <c r="K37" s="98">
        <v>20000</v>
      </c>
      <c r="L37" s="83">
        <v>20000</v>
      </c>
    </row>
    <row r="38" spans="1:12" ht="15" x14ac:dyDescent="0.2">
      <c r="A38" s="1" t="s">
        <v>37</v>
      </c>
      <c r="B38" s="1"/>
      <c r="C38" s="1"/>
      <c r="D38" s="20"/>
      <c r="E38" s="20"/>
      <c r="F38" s="43"/>
      <c r="G38" s="44"/>
      <c r="H38" s="43"/>
      <c r="I38" s="44"/>
      <c r="J38" s="1"/>
      <c r="K38" s="98"/>
      <c r="L38" s="83"/>
    </row>
    <row r="39" spans="1:12" ht="15" x14ac:dyDescent="0.2">
      <c r="A39" s="1" t="s">
        <v>43</v>
      </c>
      <c r="B39" s="1"/>
      <c r="C39" s="1"/>
      <c r="D39" s="20"/>
      <c r="E39" s="20"/>
      <c r="F39" s="43">
        <f>50000+10000</f>
        <v>60000</v>
      </c>
      <c r="G39" s="44">
        <v>66773</v>
      </c>
      <c r="H39" s="43">
        <v>60000</v>
      </c>
      <c r="I39" s="44">
        <v>30000</v>
      </c>
      <c r="J39" s="1"/>
      <c r="K39" s="98">
        <v>30000</v>
      </c>
      <c r="L39" s="83">
        <v>30000</v>
      </c>
    </row>
    <row r="40" spans="1:12" ht="15" x14ac:dyDescent="0.2">
      <c r="A40" s="1" t="s">
        <v>20</v>
      </c>
      <c r="B40" s="1"/>
      <c r="C40" s="1"/>
      <c r="D40" s="20"/>
      <c r="E40" s="20"/>
      <c r="F40" s="43">
        <v>30000</v>
      </c>
      <c r="G40" s="44">
        <v>22807</v>
      </c>
      <c r="H40" s="43">
        <v>30000</v>
      </c>
      <c r="I40" s="44">
        <v>30000</v>
      </c>
      <c r="J40" s="1"/>
      <c r="K40" s="98">
        <v>30000</v>
      </c>
      <c r="L40" s="83">
        <v>30000</v>
      </c>
    </row>
    <row r="41" spans="1:12" ht="15" x14ac:dyDescent="0.2">
      <c r="A41" s="1" t="s">
        <v>36</v>
      </c>
      <c r="B41" s="1"/>
      <c r="C41" s="1"/>
      <c r="D41" s="20"/>
      <c r="E41" s="20"/>
      <c r="F41" s="43">
        <v>60000</v>
      </c>
      <c r="G41" s="44">
        <v>30000</v>
      </c>
      <c r="H41" s="43">
        <v>50000</v>
      </c>
      <c r="I41" s="44">
        <v>50000</v>
      </c>
      <c r="J41" s="1"/>
      <c r="K41" s="98">
        <v>50000</v>
      </c>
      <c r="L41" s="83">
        <v>50000</v>
      </c>
    </row>
    <row r="42" spans="1:12" ht="15" customHeight="1" x14ac:dyDescent="0.2">
      <c r="A42" s="1" t="s">
        <v>56</v>
      </c>
      <c r="F42" s="43">
        <v>20000</v>
      </c>
      <c r="G42" s="44"/>
      <c r="H42" s="43">
        <v>20000</v>
      </c>
      <c r="I42" s="44">
        <v>20000</v>
      </c>
      <c r="J42" s="1"/>
      <c r="K42" s="98">
        <v>10000</v>
      </c>
      <c r="L42" s="83">
        <v>10000</v>
      </c>
    </row>
    <row r="43" spans="1:12" ht="15.75" x14ac:dyDescent="0.25">
      <c r="A43" s="8" t="s">
        <v>11</v>
      </c>
      <c r="B43" s="8"/>
      <c r="C43" s="8"/>
      <c r="D43" s="16">
        <f t="shared" ref="D43" si="1">SUM(D45:D55)</f>
        <v>0</v>
      </c>
      <c r="E43" s="29"/>
      <c r="F43" s="39">
        <f>SUM(F45:F55)</f>
        <v>135000</v>
      </c>
      <c r="G43" s="40">
        <f>SUM(G45:G55)</f>
        <v>87144</v>
      </c>
      <c r="H43" s="39">
        <f>SUM(H45:H55)</f>
        <v>165000</v>
      </c>
      <c r="I43" s="40">
        <f>SUM(I45:I55)</f>
        <v>121000</v>
      </c>
      <c r="J43" s="33"/>
      <c r="K43" s="96">
        <f>SUM(K45:K55)</f>
        <v>120000</v>
      </c>
      <c r="L43" s="81">
        <f>SUM(L45:L55)</f>
        <v>175000</v>
      </c>
    </row>
    <row r="44" spans="1:12" ht="15" x14ac:dyDescent="0.2">
      <c r="A44" s="13" t="s">
        <v>29</v>
      </c>
      <c r="B44" s="13"/>
      <c r="C44" s="13"/>
      <c r="D44" s="20"/>
      <c r="E44" s="30"/>
      <c r="F44" s="56"/>
      <c r="G44" s="57"/>
      <c r="H44" s="56"/>
      <c r="I44" s="57"/>
      <c r="J44" s="80"/>
      <c r="K44" s="104"/>
      <c r="L44" s="89"/>
    </row>
    <row r="45" spans="1:12" ht="15" x14ac:dyDescent="0.2">
      <c r="A45" s="9" t="s">
        <v>52</v>
      </c>
      <c r="B45" s="9"/>
      <c r="C45" s="9"/>
      <c r="D45" s="20"/>
      <c r="E45" s="20"/>
      <c r="F45" s="43">
        <v>65000</v>
      </c>
      <c r="G45" s="44">
        <f>33758+24010</f>
        <v>57768</v>
      </c>
      <c r="H45" s="43">
        <v>65000</v>
      </c>
      <c r="I45" s="44">
        <v>65000</v>
      </c>
      <c r="J45" s="1"/>
      <c r="K45" s="98">
        <v>65000</v>
      </c>
      <c r="L45" s="83">
        <v>65000</v>
      </c>
    </row>
    <row r="46" spans="1:12" ht="15" x14ac:dyDescent="0.2">
      <c r="A46" s="9" t="s">
        <v>80</v>
      </c>
      <c r="B46" s="9"/>
      <c r="C46" s="9"/>
      <c r="D46" s="20"/>
      <c r="E46" s="20"/>
      <c r="F46" s="43"/>
      <c r="G46" s="44"/>
      <c r="H46" s="43"/>
      <c r="I46" s="44">
        <v>10000</v>
      </c>
      <c r="J46" s="1"/>
      <c r="K46" s="98"/>
      <c r="L46" s="83"/>
    </row>
    <row r="47" spans="1:12" ht="15" x14ac:dyDescent="0.2">
      <c r="A47" s="1" t="s">
        <v>14</v>
      </c>
      <c r="B47" s="1"/>
      <c r="C47" s="1"/>
      <c r="D47" s="20"/>
      <c r="E47" s="20"/>
      <c r="F47" s="43"/>
      <c r="G47" s="44">
        <f>7500+3825</f>
        <v>11325</v>
      </c>
      <c r="H47" s="43"/>
      <c r="I47" s="44"/>
      <c r="J47" s="1"/>
      <c r="K47" s="98"/>
      <c r="L47" s="83"/>
    </row>
    <row r="48" spans="1:12" ht="15" x14ac:dyDescent="0.2">
      <c r="A48" s="1" t="s">
        <v>65</v>
      </c>
      <c r="B48" s="1"/>
      <c r="C48" s="1"/>
      <c r="D48" s="20"/>
      <c r="E48" s="20"/>
      <c r="F48" s="43"/>
      <c r="G48" s="44">
        <v>6000</v>
      </c>
      <c r="H48" s="43"/>
      <c r="I48" s="44">
        <v>6000</v>
      </c>
      <c r="J48" s="1"/>
      <c r="K48" s="98"/>
      <c r="L48" s="83"/>
    </row>
    <row r="49" spans="1:12" ht="15" x14ac:dyDescent="0.2">
      <c r="A49" s="1" t="s">
        <v>66</v>
      </c>
      <c r="B49" s="1"/>
      <c r="C49" s="1"/>
      <c r="D49" s="20"/>
      <c r="E49" s="20"/>
      <c r="F49" s="43"/>
      <c r="G49" s="44">
        <v>5768</v>
      </c>
      <c r="H49" s="43"/>
      <c r="I49" s="44"/>
      <c r="J49" s="1"/>
      <c r="K49" s="98"/>
      <c r="L49" s="83"/>
    </row>
    <row r="50" spans="1:12" ht="15" x14ac:dyDescent="0.2">
      <c r="A50" s="9" t="s">
        <v>15</v>
      </c>
      <c r="B50" s="9"/>
      <c r="C50" s="9"/>
      <c r="D50" s="20"/>
      <c r="E50" s="20"/>
      <c r="F50" s="43">
        <v>10000</v>
      </c>
      <c r="G50" s="44">
        <v>6283</v>
      </c>
      <c r="H50" s="43">
        <v>10000</v>
      </c>
      <c r="I50" s="44">
        <v>10000</v>
      </c>
      <c r="J50" s="1"/>
      <c r="K50" s="98">
        <v>10000</v>
      </c>
      <c r="L50" s="83">
        <v>10000</v>
      </c>
    </row>
    <row r="51" spans="1:12" ht="15" x14ac:dyDescent="0.2">
      <c r="A51" s="9" t="s">
        <v>61</v>
      </c>
      <c r="B51" s="9"/>
      <c r="C51" s="9"/>
      <c r="D51" s="20"/>
      <c r="E51" s="20"/>
      <c r="F51" s="43">
        <v>20000</v>
      </c>
      <c r="G51" s="44"/>
      <c r="H51" s="43">
        <v>20000</v>
      </c>
      <c r="I51" s="44">
        <v>20000</v>
      </c>
      <c r="J51" s="1"/>
      <c r="K51" s="98">
        <v>10000</v>
      </c>
      <c r="L51" s="83">
        <v>10000</v>
      </c>
    </row>
    <row r="52" spans="1:12" ht="15" x14ac:dyDescent="0.2">
      <c r="A52" s="1" t="s">
        <v>38</v>
      </c>
      <c r="B52" s="1"/>
      <c r="C52" s="1"/>
      <c r="D52" s="20"/>
      <c r="E52" s="20"/>
      <c r="F52" s="43">
        <v>10000</v>
      </c>
      <c r="G52" s="44"/>
      <c r="H52" s="43"/>
      <c r="I52" s="44"/>
      <c r="J52" s="1"/>
      <c r="K52" s="98"/>
      <c r="L52" s="83"/>
    </row>
    <row r="53" spans="1:12" ht="15" x14ac:dyDescent="0.2">
      <c r="A53" s="1" t="s">
        <v>60</v>
      </c>
      <c r="B53" s="1"/>
      <c r="C53" s="1"/>
      <c r="D53" s="20"/>
      <c r="E53" s="1"/>
      <c r="F53" s="43">
        <v>20000</v>
      </c>
      <c r="G53" s="44"/>
      <c r="H53" s="43">
        <v>20000</v>
      </c>
      <c r="I53" s="44">
        <v>10000</v>
      </c>
      <c r="J53" s="1"/>
      <c r="K53" s="98">
        <v>20000</v>
      </c>
      <c r="L53" s="83">
        <v>20000</v>
      </c>
    </row>
    <row r="54" spans="1:12" ht="15" x14ac:dyDescent="0.2">
      <c r="A54" s="1" t="s">
        <v>22</v>
      </c>
      <c r="B54" s="1"/>
      <c r="C54" s="1"/>
      <c r="D54" s="20"/>
      <c r="E54" s="1"/>
      <c r="F54" s="43"/>
      <c r="G54" s="44"/>
      <c r="H54" s="43">
        <v>50000</v>
      </c>
      <c r="I54" s="44"/>
      <c r="J54" s="1"/>
      <c r="K54" s="98">
        <v>15000</v>
      </c>
      <c r="L54" s="83">
        <v>70000</v>
      </c>
    </row>
    <row r="55" spans="1:12" ht="15" x14ac:dyDescent="0.2">
      <c r="A55" s="1" t="s">
        <v>34</v>
      </c>
      <c r="B55" s="1"/>
      <c r="C55" s="1"/>
      <c r="D55" s="26"/>
      <c r="E55" s="26"/>
      <c r="F55" s="58">
        <v>10000</v>
      </c>
      <c r="G55" s="46"/>
      <c r="H55" s="58"/>
      <c r="I55" s="46"/>
      <c r="J55" s="76"/>
      <c r="K55" s="99"/>
      <c r="L55" s="84"/>
    </row>
    <row r="56" spans="1:12" ht="15.75" x14ac:dyDescent="0.25">
      <c r="A56" s="8" t="s">
        <v>47</v>
      </c>
      <c r="B56" s="8"/>
      <c r="C56" s="8"/>
      <c r="D56" s="16">
        <f>SUM(D58:D58)</f>
        <v>0</v>
      </c>
      <c r="E56" s="16"/>
      <c r="F56" s="39">
        <f>SUM(F58:F58)</f>
        <v>20000</v>
      </c>
      <c r="G56" s="40"/>
      <c r="H56" s="39">
        <v>20000</v>
      </c>
      <c r="I56" s="40">
        <v>20000</v>
      </c>
      <c r="J56" s="33"/>
      <c r="K56" s="96">
        <v>10000</v>
      </c>
      <c r="L56" s="81">
        <v>10000</v>
      </c>
    </row>
    <row r="57" spans="1:12" ht="15" x14ac:dyDescent="0.2">
      <c r="A57" s="13" t="s">
        <v>28</v>
      </c>
      <c r="B57" s="13"/>
      <c r="C57" s="13"/>
      <c r="D57" s="20"/>
      <c r="E57" s="20"/>
      <c r="F57" s="43"/>
      <c r="G57" s="44"/>
      <c r="H57" s="43"/>
      <c r="I57" s="44"/>
      <c r="J57" s="1"/>
      <c r="K57" s="98"/>
      <c r="L57" s="83"/>
    </row>
    <row r="58" spans="1:12" ht="15" x14ac:dyDescent="0.2">
      <c r="A58" s="1" t="s">
        <v>53</v>
      </c>
      <c r="B58" s="1"/>
      <c r="C58" s="1"/>
      <c r="D58" s="20"/>
      <c r="E58" s="20"/>
      <c r="F58" s="43">
        <v>20000</v>
      </c>
      <c r="G58" s="44"/>
      <c r="H58" s="43">
        <v>20000</v>
      </c>
      <c r="I58" s="44">
        <v>20000</v>
      </c>
      <c r="J58" s="1"/>
      <c r="K58" s="98">
        <v>10000</v>
      </c>
      <c r="L58" s="83">
        <v>10000</v>
      </c>
    </row>
    <row r="59" spans="1:12" ht="15.75" x14ac:dyDescent="0.25">
      <c r="A59" s="8" t="s">
        <v>48</v>
      </c>
      <c r="B59" s="8"/>
      <c r="C59" s="8"/>
      <c r="D59" s="16">
        <f>SUM(D61:D62)</f>
        <v>0</v>
      </c>
      <c r="E59" s="16"/>
      <c r="F59" s="39">
        <f>SUM(F61:F62)</f>
        <v>3000</v>
      </c>
      <c r="G59" s="40">
        <f>SUM(G61:G62)</f>
        <v>4305</v>
      </c>
      <c r="H59" s="39">
        <f>SUM(H61:H62)</f>
        <v>3000</v>
      </c>
      <c r="I59" s="40">
        <f>SUM(I61:I62)</f>
        <v>5000</v>
      </c>
      <c r="J59" s="33"/>
      <c r="K59" s="96">
        <f>SUM(K61:K62)</f>
        <v>5000</v>
      </c>
      <c r="L59" s="81">
        <f>SUM(L61:L62)</f>
        <v>5000</v>
      </c>
    </row>
    <row r="60" spans="1:12" ht="15" x14ac:dyDescent="0.2">
      <c r="A60" s="13" t="s">
        <v>51</v>
      </c>
      <c r="B60" s="13"/>
      <c r="C60" s="13"/>
      <c r="D60" s="20"/>
      <c r="E60" s="20"/>
      <c r="F60" s="43"/>
      <c r="G60" s="44"/>
      <c r="H60" s="43"/>
      <c r="I60" s="44"/>
      <c r="J60" s="1"/>
      <c r="K60" s="98"/>
      <c r="L60" s="83"/>
    </row>
    <row r="61" spans="1:12" ht="15" x14ac:dyDescent="0.2">
      <c r="A61" s="1" t="s">
        <v>54</v>
      </c>
      <c r="B61" s="13"/>
      <c r="C61" s="13"/>
      <c r="D61" s="20"/>
      <c r="E61" s="20"/>
      <c r="F61" s="43"/>
      <c r="G61" s="44"/>
      <c r="H61" s="43"/>
      <c r="I61" s="44"/>
      <c r="J61" s="1"/>
      <c r="K61" s="98"/>
      <c r="L61" s="83"/>
    </row>
    <row r="62" spans="1:12" ht="15" x14ac:dyDescent="0.2">
      <c r="A62" s="1" t="s">
        <v>55</v>
      </c>
      <c r="B62" s="9"/>
      <c r="C62" s="9"/>
      <c r="D62" s="20"/>
      <c r="E62" s="20"/>
      <c r="F62" s="43">
        <v>3000</v>
      </c>
      <c r="G62" s="44">
        <v>4305</v>
      </c>
      <c r="H62" s="43">
        <v>3000</v>
      </c>
      <c r="I62" s="44">
        <v>5000</v>
      </c>
      <c r="J62" s="1"/>
      <c r="K62" s="98">
        <v>5000</v>
      </c>
      <c r="L62" s="83">
        <v>5000</v>
      </c>
    </row>
    <row r="63" spans="1:12" ht="15.75" x14ac:dyDescent="0.25">
      <c r="A63" s="8" t="s">
        <v>7</v>
      </c>
      <c r="B63" s="8"/>
      <c r="C63" s="8"/>
      <c r="D63" s="16">
        <f>SUM(D66:D68)</f>
        <v>0</v>
      </c>
      <c r="E63" s="16"/>
      <c r="F63" s="39">
        <f>SUM(F66:F69)</f>
        <v>55000</v>
      </c>
      <c r="G63" s="40">
        <f>SUM(G66:G69)</f>
        <v>12500</v>
      </c>
      <c r="H63" s="39">
        <f>SUM(H66:H69)</f>
        <v>55000</v>
      </c>
      <c r="I63" s="40">
        <f>SUM(I66:I69)</f>
        <v>25000</v>
      </c>
      <c r="J63" s="33"/>
      <c r="K63" s="96">
        <f>SUM(K66:K69)</f>
        <v>25000</v>
      </c>
      <c r="L63" s="81">
        <f>SUM(L66:L69)</f>
        <v>25000</v>
      </c>
    </row>
    <row r="64" spans="1:12" ht="15.75" x14ac:dyDescent="0.25">
      <c r="A64" s="13" t="s">
        <v>25</v>
      </c>
      <c r="B64" s="13"/>
      <c r="C64" s="13"/>
      <c r="D64" s="23"/>
      <c r="E64" s="23"/>
      <c r="F64" s="59"/>
      <c r="G64" s="47"/>
      <c r="H64" s="60"/>
      <c r="I64" s="47"/>
      <c r="J64" s="10"/>
      <c r="K64" s="100"/>
      <c r="L64" s="85"/>
    </row>
    <row r="65" spans="1:12" ht="15.75" x14ac:dyDescent="0.25">
      <c r="A65" s="13" t="s">
        <v>26</v>
      </c>
      <c r="B65" s="13"/>
      <c r="C65" s="13"/>
      <c r="D65" s="23"/>
      <c r="E65" s="23"/>
      <c r="F65" s="60"/>
      <c r="G65" s="47"/>
      <c r="H65" s="60"/>
      <c r="I65" s="47"/>
      <c r="J65" s="10"/>
      <c r="K65" s="100"/>
      <c r="L65" s="85"/>
    </row>
    <row r="66" spans="1:12" ht="15" x14ac:dyDescent="0.2">
      <c r="A66" s="1" t="s">
        <v>12</v>
      </c>
      <c r="B66" s="1"/>
      <c r="C66" s="1"/>
      <c r="D66" s="20"/>
      <c r="E66" s="20"/>
      <c r="F66" s="43">
        <v>5000</v>
      </c>
      <c r="G66" s="44">
        <v>12500</v>
      </c>
      <c r="H66" s="43">
        <v>5000</v>
      </c>
      <c r="I66" s="44">
        <v>5000</v>
      </c>
      <c r="J66" s="1"/>
      <c r="K66" s="98">
        <v>5000</v>
      </c>
      <c r="L66" s="83">
        <v>5000</v>
      </c>
    </row>
    <row r="67" spans="1:12" ht="15" x14ac:dyDescent="0.2">
      <c r="A67" s="1" t="s">
        <v>27</v>
      </c>
      <c r="B67" s="1"/>
      <c r="C67" s="1"/>
      <c r="D67" s="20"/>
      <c r="E67" s="20"/>
      <c r="F67" s="43">
        <v>15000</v>
      </c>
      <c r="G67" s="44"/>
      <c r="H67" s="43">
        <v>15000</v>
      </c>
      <c r="I67" s="44">
        <v>10000</v>
      </c>
      <c r="J67" s="1"/>
      <c r="K67" s="98">
        <v>10000</v>
      </c>
      <c r="L67" s="83">
        <v>10000</v>
      </c>
    </row>
    <row r="68" spans="1:12" ht="15" x14ac:dyDescent="0.2">
      <c r="A68" s="9" t="s">
        <v>57</v>
      </c>
      <c r="B68" s="9"/>
      <c r="C68" s="9"/>
      <c r="D68" s="20"/>
      <c r="E68" s="20"/>
      <c r="F68" s="43">
        <v>15000</v>
      </c>
      <c r="G68" s="44"/>
      <c r="H68" s="43">
        <v>15000</v>
      </c>
      <c r="I68" s="44">
        <v>10000</v>
      </c>
      <c r="J68" s="1"/>
      <c r="K68" s="98">
        <v>10000</v>
      </c>
      <c r="L68" s="83">
        <v>10000</v>
      </c>
    </row>
    <row r="69" spans="1:12" ht="15" x14ac:dyDescent="0.2">
      <c r="A69" s="9" t="s">
        <v>58</v>
      </c>
      <c r="B69" s="1"/>
      <c r="C69" s="1"/>
      <c r="D69" s="21"/>
      <c r="E69" s="21"/>
      <c r="F69" s="50">
        <v>20000</v>
      </c>
      <c r="G69" s="61"/>
      <c r="H69" s="50">
        <v>20000</v>
      </c>
      <c r="I69" s="61"/>
      <c r="J69" s="28"/>
      <c r="K69" s="105"/>
      <c r="L69" s="90"/>
    </row>
    <row r="70" spans="1:12" ht="15.75" x14ac:dyDescent="0.25">
      <c r="A70" s="8" t="s">
        <v>8</v>
      </c>
      <c r="B70" s="19"/>
      <c r="C70" s="19"/>
      <c r="D70" s="27">
        <f t="shared" ref="D70" si="2">SUM(D71:D80)</f>
        <v>0</v>
      </c>
      <c r="E70" s="38"/>
      <c r="F70" s="62">
        <f>SUM(F71:F80)</f>
        <v>879000</v>
      </c>
      <c r="G70" s="63">
        <f>SUM(G71:G80)</f>
        <v>868869</v>
      </c>
      <c r="H70" s="62">
        <f>SUM(H71:H80)</f>
        <v>904000</v>
      </c>
      <c r="I70" s="63">
        <f>SUM(I71:I80)</f>
        <v>879000</v>
      </c>
      <c r="J70" s="31"/>
      <c r="K70" s="106">
        <f>SUM(K71:K80)</f>
        <v>879000</v>
      </c>
      <c r="L70" s="91">
        <f>SUM(L71:L80)</f>
        <v>879000</v>
      </c>
    </row>
    <row r="71" spans="1:12" ht="15" x14ac:dyDescent="0.2">
      <c r="A71" s="1" t="s">
        <v>0</v>
      </c>
      <c r="B71" s="1"/>
      <c r="C71" s="1"/>
      <c r="E71" s="20"/>
      <c r="F71" s="43">
        <v>800000</v>
      </c>
      <c r="G71" s="44">
        <f>34675+739175</f>
        <v>773850</v>
      </c>
      <c r="H71" s="43">
        <v>800000</v>
      </c>
      <c r="I71" s="44">
        <v>800000</v>
      </c>
      <c r="J71" s="1"/>
      <c r="K71" s="98">
        <v>800000</v>
      </c>
      <c r="L71" s="83">
        <v>800000</v>
      </c>
    </row>
    <row r="72" spans="1:12" ht="15" x14ac:dyDescent="0.2">
      <c r="A72" s="1" t="s">
        <v>10</v>
      </c>
      <c r="B72" s="1"/>
      <c r="C72" s="1"/>
      <c r="E72" s="20"/>
      <c r="F72" s="43">
        <v>10000</v>
      </c>
      <c r="G72" s="44">
        <v>3970</v>
      </c>
      <c r="H72" s="43">
        <v>10000</v>
      </c>
      <c r="I72" s="44">
        <v>5000</v>
      </c>
      <c r="J72" s="1"/>
      <c r="K72" s="98">
        <v>5000</v>
      </c>
      <c r="L72" s="83">
        <v>5000</v>
      </c>
    </row>
    <row r="73" spans="1:12" ht="15" x14ac:dyDescent="0.2">
      <c r="A73" s="1" t="s">
        <v>9</v>
      </c>
      <c r="B73" s="1"/>
      <c r="C73" s="1"/>
      <c r="E73" s="20"/>
      <c r="F73" s="43">
        <v>10000</v>
      </c>
      <c r="G73" s="44">
        <v>8250</v>
      </c>
      <c r="H73" s="43">
        <v>10000</v>
      </c>
      <c r="I73" s="44">
        <v>10000</v>
      </c>
      <c r="J73" s="1"/>
      <c r="K73" s="98">
        <v>10000</v>
      </c>
      <c r="L73" s="83">
        <v>10000</v>
      </c>
    </row>
    <row r="74" spans="1:12" ht="15.75" x14ac:dyDescent="0.25">
      <c r="A74" s="1" t="s">
        <v>40</v>
      </c>
      <c r="B74" s="1"/>
      <c r="C74" s="1"/>
      <c r="E74" s="20"/>
      <c r="F74" s="43"/>
      <c r="G74" s="44"/>
      <c r="H74" s="60">
        <v>10000</v>
      </c>
      <c r="I74" s="44"/>
      <c r="J74" s="1"/>
      <c r="K74" s="98"/>
      <c r="L74" s="83"/>
    </row>
    <row r="75" spans="1:12" ht="15" x14ac:dyDescent="0.2">
      <c r="A75" s="1" t="s">
        <v>41</v>
      </c>
      <c r="B75" s="1"/>
      <c r="C75" s="1"/>
      <c r="E75" s="20"/>
      <c r="F75" s="43">
        <v>30000</v>
      </c>
      <c r="G75" s="44">
        <v>24256</v>
      </c>
      <c r="H75" s="43">
        <v>30000</v>
      </c>
      <c r="I75" s="44">
        <v>35000</v>
      </c>
      <c r="J75" s="1"/>
      <c r="K75" s="98">
        <v>35000</v>
      </c>
      <c r="L75" s="83">
        <v>35000</v>
      </c>
    </row>
    <row r="76" spans="1:12" ht="15" x14ac:dyDescent="0.2">
      <c r="A76" s="1" t="s">
        <v>62</v>
      </c>
      <c r="B76" s="1"/>
      <c r="C76" s="1"/>
      <c r="E76" s="20"/>
      <c r="F76" s="43">
        <v>23000</v>
      </c>
      <c r="G76" s="44">
        <v>23580</v>
      </c>
      <c r="H76" s="43">
        <v>23000</v>
      </c>
      <c r="I76" s="44">
        <v>23000</v>
      </c>
      <c r="J76" s="1"/>
      <c r="K76" s="98">
        <v>23000</v>
      </c>
      <c r="L76" s="83">
        <v>23000</v>
      </c>
    </row>
    <row r="77" spans="1:12" ht="15.75" x14ac:dyDescent="0.25">
      <c r="A77" s="1" t="s">
        <v>35</v>
      </c>
      <c r="B77" s="1"/>
      <c r="C77" s="1"/>
      <c r="D77" s="20"/>
      <c r="E77" s="20"/>
      <c r="F77" s="43"/>
      <c r="G77" s="44"/>
      <c r="H77" s="60">
        <v>15000</v>
      </c>
      <c r="I77" s="44"/>
      <c r="J77" s="1"/>
      <c r="K77" s="98"/>
      <c r="L77" s="83"/>
    </row>
    <row r="78" spans="1:12" ht="15" x14ac:dyDescent="0.2">
      <c r="A78" s="1" t="s">
        <v>82</v>
      </c>
      <c r="B78" s="1"/>
      <c r="C78" s="1"/>
      <c r="D78" s="20"/>
      <c r="E78" s="20"/>
      <c r="F78" s="43"/>
      <c r="G78" s="44">
        <v>30194</v>
      </c>
      <c r="H78" s="43"/>
      <c r="I78" s="44"/>
      <c r="J78" s="1"/>
      <c r="K78" s="98"/>
      <c r="L78" s="83"/>
    </row>
    <row r="79" spans="1:12" ht="15" x14ac:dyDescent="0.2">
      <c r="A79" s="1" t="s">
        <v>67</v>
      </c>
      <c r="B79" s="1"/>
      <c r="C79" s="1"/>
      <c r="D79" s="20"/>
      <c r="E79" s="20"/>
      <c r="F79" s="43"/>
      <c r="G79" s="44">
        <v>1169</v>
      </c>
      <c r="H79" s="43"/>
      <c r="I79" s="44"/>
      <c r="J79" s="1"/>
      <c r="K79" s="98"/>
      <c r="L79" s="83"/>
    </row>
    <row r="80" spans="1:12" ht="15" x14ac:dyDescent="0.2">
      <c r="A80" s="1" t="s">
        <v>42</v>
      </c>
      <c r="B80" s="1"/>
      <c r="C80" s="1"/>
      <c r="D80" s="20"/>
      <c r="E80" s="21"/>
      <c r="F80" s="50">
        <v>6000</v>
      </c>
      <c r="G80" s="61">
        <v>3600</v>
      </c>
      <c r="H80" s="50">
        <v>6000</v>
      </c>
      <c r="I80" s="61">
        <v>6000</v>
      </c>
      <c r="J80" s="28"/>
      <c r="K80" s="105">
        <v>6000</v>
      </c>
      <c r="L80" s="90">
        <v>6000</v>
      </c>
    </row>
    <row r="81" spans="1:12" ht="15.75" x14ac:dyDescent="0.25">
      <c r="A81" s="11" t="s">
        <v>23</v>
      </c>
      <c r="B81" s="11"/>
      <c r="C81" s="11"/>
      <c r="D81" s="25">
        <f>D3+D11+D15+D22+D32+D43+D56+D59+D63</f>
        <v>0</v>
      </c>
      <c r="E81" s="34"/>
      <c r="F81" s="64">
        <f>F3+F11+F15+F22+F32+F43+F56+F59+F63</f>
        <v>1028000</v>
      </c>
      <c r="G81" s="65">
        <f>G3+G11+G15+G22+G32+G43+G56+G59+G63</f>
        <v>1041897.56</v>
      </c>
      <c r="H81" s="64">
        <f>H3+H11+H15+H22+H32+H43+H56+H59+H63</f>
        <v>1093000</v>
      </c>
      <c r="I81" s="65">
        <f>I3+I11+I15+I22+I32+I43+I56+I59+I63</f>
        <v>1069000</v>
      </c>
      <c r="J81" s="11"/>
      <c r="K81" s="107">
        <f>K3+K11+K15+K22+K32+K43+K56+K59+K63</f>
        <v>884000</v>
      </c>
      <c r="L81" s="92">
        <f>L3+L11+L15+L22+L32+L43+L56+L59+L63</f>
        <v>1039000</v>
      </c>
    </row>
    <row r="82" spans="1:12" ht="15.75" x14ac:dyDescent="0.25">
      <c r="A82" s="10"/>
      <c r="B82" s="10"/>
      <c r="C82" s="10"/>
      <c r="D82" s="2"/>
      <c r="E82" s="32"/>
      <c r="F82" s="66"/>
      <c r="G82" s="67"/>
      <c r="H82" s="71"/>
      <c r="I82" s="67"/>
      <c r="K82" s="71"/>
      <c r="L82" s="93"/>
    </row>
    <row r="83" spans="1:12" ht="16.5" thickBot="1" x14ac:dyDescent="0.3">
      <c r="A83" s="4" t="s">
        <v>1</v>
      </c>
      <c r="B83" s="4"/>
      <c r="C83" s="4"/>
      <c r="D83" s="17"/>
      <c r="E83" s="23"/>
      <c r="F83" s="68">
        <f>+F70-F81</f>
        <v>-149000</v>
      </c>
      <c r="G83" s="69">
        <f>+G70-G81</f>
        <v>-173028.56000000006</v>
      </c>
      <c r="H83" s="72">
        <f>+H70-H81</f>
        <v>-189000</v>
      </c>
      <c r="I83" s="69">
        <f>+I70-I81</f>
        <v>-190000</v>
      </c>
      <c r="J83" s="10"/>
      <c r="K83" s="72">
        <f>+K70-K81</f>
        <v>-5000</v>
      </c>
      <c r="L83" s="94">
        <f>+L70-L81</f>
        <v>-160000</v>
      </c>
    </row>
    <row r="84" spans="1:12" ht="15.75" x14ac:dyDescent="0.25">
      <c r="D84" s="2"/>
      <c r="F84" s="5"/>
    </row>
    <row r="85" spans="1:12" x14ac:dyDescent="0.2">
      <c r="D85" s="2"/>
      <c r="F85" s="35"/>
      <c r="H85" s="35"/>
      <c r="I85" s="35"/>
      <c r="J85" s="35"/>
      <c r="K85" s="35"/>
      <c r="L85" s="35"/>
    </row>
    <row r="86" spans="1:12" x14ac:dyDescent="0.2">
      <c r="C86" s="2"/>
      <c r="D86" s="2"/>
    </row>
    <row r="87" spans="1:12" x14ac:dyDescent="0.2">
      <c r="C87" t="s">
        <v>39</v>
      </c>
      <c r="D87" t="s">
        <v>39</v>
      </c>
    </row>
    <row r="88" spans="1:12" x14ac:dyDescent="0.2">
      <c r="D88" s="2"/>
    </row>
    <row r="89" spans="1:12" x14ac:dyDescent="0.2">
      <c r="D89" s="2"/>
    </row>
    <row r="90" spans="1:12" x14ac:dyDescent="0.2">
      <c r="D90" s="2"/>
    </row>
    <row r="91" spans="1:12" x14ac:dyDescent="0.2">
      <c r="D91" s="2"/>
    </row>
    <row r="92" spans="1:12" x14ac:dyDescent="0.2">
      <c r="D92" s="2"/>
    </row>
    <row r="93" spans="1:12" x14ac:dyDescent="0.2">
      <c r="D93" s="2"/>
    </row>
    <row r="94" spans="1:12" x14ac:dyDescent="0.2">
      <c r="D94" s="2"/>
    </row>
    <row r="95" spans="1:12" x14ac:dyDescent="0.2">
      <c r="D9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4C91A15AFB4479CDD395611F59E72" ma:contentTypeVersion="0" ma:contentTypeDescription="Skapa ett nytt dokument." ma:contentTypeScope="" ma:versionID="d8441de2e6186c2f6741e762894074f4">
  <xsd:schema xmlns:xsd="http://www.w3.org/2001/XMLSchema" xmlns:p="http://schemas.microsoft.com/office/2006/metadata/properties" targetNamespace="http://schemas.microsoft.com/office/2006/metadata/properties" ma:root="true" ma:fieldsID="0972d9b87414d3d716947ba00104245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 ma:readOnly="true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1F727FC-7EC7-4611-BD1B-F8DDA89D7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CA49FBF-1DF0-4CA6-85DD-A860625407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5EC475-F09D-4044-8D00-777A993B05E3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till FM</vt:lpstr>
    </vt:vector>
  </TitlesOfParts>
  <Company>Birka Energi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Administratör</dc:creator>
  <cp:lastModifiedBy>Svante Morén</cp:lastModifiedBy>
  <cp:lastPrinted>2021-04-27T15:15:17Z</cp:lastPrinted>
  <dcterms:created xsi:type="dcterms:W3CDTF">2000-09-06T06:49:31Z</dcterms:created>
  <dcterms:modified xsi:type="dcterms:W3CDTF">2025-04-23T18:56:26Z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623b29-abd1-4de3-a20c-27566d79b7c7_Enabled">
    <vt:lpwstr>true</vt:lpwstr>
  </property>
  <property fmtid="{D5CDD505-2E9C-101B-9397-08002B2CF9AE}" pid="3" name="MSIP_Label_3b623b29-abd1-4de3-a20c-27566d79b7c7_SetDate">
    <vt:lpwstr>2025-04-23T18:55:55Z</vt:lpwstr>
  </property>
  <property fmtid="{D5CDD505-2E9C-101B-9397-08002B2CF9AE}" pid="4" name="MSIP_Label_3b623b29-abd1-4de3-a20c-27566d79b7c7_Method">
    <vt:lpwstr>Standard</vt:lpwstr>
  </property>
  <property fmtid="{D5CDD505-2E9C-101B-9397-08002B2CF9AE}" pid="5" name="MSIP_Label_3b623b29-abd1-4de3-a20c-27566d79b7c7_Name">
    <vt:lpwstr>3b623b29-abd1-4de3-a20c-27566d79b7c7</vt:lpwstr>
  </property>
  <property fmtid="{D5CDD505-2E9C-101B-9397-08002B2CF9AE}" pid="6" name="MSIP_Label_3b623b29-abd1-4de3-a20c-27566d79b7c7_SiteId">
    <vt:lpwstr>cbede638-a3d9-459f-8f4e-24ced73b4e5e</vt:lpwstr>
  </property>
  <property fmtid="{D5CDD505-2E9C-101B-9397-08002B2CF9AE}" pid="7" name="MSIP_Label_3b623b29-abd1-4de3-a20c-27566d79b7c7_ActionId">
    <vt:lpwstr>1a5f096e-17f4-4ced-97ae-279e676ad826</vt:lpwstr>
  </property>
  <property fmtid="{D5CDD505-2E9C-101B-9397-08002B2CF9AE}" pid="8" name="MSIP_Label_3b623b29-abd1-4de3-a20c-27566d79b7c7_ContentBits">
    <vt:lpwstr>0</vt:lpwstr>
  </property>
  <property fmtid="{D5CDD505-2E9C-101B-9397-08002B2CF9AE}" pid="9" name="MSIP_Label_3b623b29-abd1-4de3-a20c-27566d79b7c7_Tag">
    <vt:lpwstr>10, 3, 0, 1</vt:lpwstr>
  </property>
</Properties>
</file>